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G:\Management Accounting LO 3\"/>
    </mc:Choice>
  </mc:AlternateContent>
  <xr:revisionPtr revIDLastSave="0" documentId="13_ncr:1_{D5C43650-334D-420F-9A1E-58A6C75AD878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Data" sheetId="1" r:id="rId1"/>
    <sheet name="Income Statement" sheetId="3" r:id="rId2"/>
    <sheet name="Breakeven Chart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2" l="1"/>
  <c r="E14" i="2"/>
  <c r="C13" i="2"/>
  <c r="C14" i="2"/>
  <c r="C2" i="1"/>
  <c r="C6" i="1" l="1"/>
  <c r="C5" i="1"/>
  <c r="C10" i="1" l="1"/>
  <c r="B8" i="1"/>
  <c r="E3" i="2" l="1"/>
  <c r="E4" i="2"/>
  <c r="E5" i="2"/>
  <c r="E6" i="2"/>
  <c r="E7" i="2"/>
  <c r="E8" i="2"/>
  <c r="E9" i="2"/>
  <c r="E10" i="2"/>
  <c r="E11" i="2"/>
  <c r="E12" i="2"/>
  <c r="E2" i="2"/>
  <c r="C3" i="2"/>
  <c r="C4" i="2"/>
  <c r="C5" i="2"/>
  <c r="C6" i="2"/>
  <c r="C7" i="2"/>
  <c r="C8" i="2"/>
  <c r="C9" i="2"/>
  <c r="C10" i="2"/>
  <c r="C11" i="2"/>
  <c r="C12" i="2"/>
  <c r="C2" i="2"/>
  <c r="B6" i="3" l="1"/>
  <c r="B3" i="3"/>
  <c r="C3" i="3" l="1"/>
  <c r="B13" i="1"/>
  <c r="B14" i="1"/>
  <c r="D14" i="1" s="1"/>
  <c r="D10" i="1" l="1"/>
  <c r="D6" i="3" s="1"/>
  <c r="D3" i="1"/>
  <c r="D2" i="1"/>
  <c r="D13" i="1" s="1"/>
  <c r="D7" i="1" l="1"/>
  <c r="D3" i="3"/>
  <c r="C6" i="3"/>
  <c r="B12" i="1" l="1"/>
  <c r="D12" i="1" s="1"/>
  <c r="D5" i="1" s="1"/>
  <c r="D8" i="1" s="1"/>
  <c r="B4" i="3" l="1"/>
  <c r="B5" i="3" s="1"/>
  <c r="B15" i="1"/>
  <c r="C14" i="1"/>
  <c r="C7" i="1" s="1"/>
  <c r="D15" i="1"/>
  <c r="B13" i="2" l="1"/>
  <c r="D13" i="2" s="1"/>
  <c r="F13" i="2" s="1"/>
  <c r="B14" i="2"/>
  <c r="D14" i="2" s="1"/>
  <c r="F14" i="2" s="1"/>
  <c r="B7" i="3"/>
  <c r="B9" i="3"/>
  <c r="B10" i="3" s="1"/>
  <c r="B5" i="2"/>
  <c r="D5" i="2" s="1"/>
  <c r="F5" i="2" s="1"/>
  <c r="B9" i="2"/>
  <c r="D9" i="2" s="1"/>
  <c r="F9" i="2" s="1"/>
  <c r="B2" i="2"/>
  <c r="D2" i="2" s="1"/>
  <c r="F2" i="2" s="1"/>
  <c r="B10" i="2"/>
  <c r="D10" i="2" s="1"/>
  <c r="F10" i="2" s="1"/>
  <c r="B8" i="2"/>
  <c r="D8" i="2" s="1"/>
  <c r="F8" i="2" s="1"/>
  <c r="B6" i="2"/>
  <c r="D6" i="2" s="1"/>
  <c r="F6" i="2" s="1"/>
  <c r="B3" i="2"/>
  <c r="D3" i="2" s="1"/>
  <c r="F3" i="2" s="1"/>
  <c r="B7" i="2"/>
  <c r="D7" i="2" s="1"/>
  <c r="F7" i="2" s="1"/>
  <c r="B11" i="2"/>
  <c r="D11" i="2" s="1"/>
  <c r="F11" i="2" s="1"/>
  <c r="B4" i="2"/>
  <c r="D4" i="2" s="1"/>
  <c r="F4" i="2" s="1"/>
  <c r="B12" i="2"/>
  <c r="D12" i="2" s="1"/>
  <c r="F12" i="2" s="1"/>
  <c r="C8" i="1"/>
  <c r="C15" i="1"/>
  <c r="B12" i="3" l="1"/>
  <c r="B13" i="3" s="1"/>
  <c r="B11" i="3"/>
  <c r="D16" i="3"/>
  <c r="B16" i="3"/>
  <c r="C16" i="3"/>
  <c r="C4" i="3"/>
  <c r="C5" i="3" s="1"/>
  <c r="C7" i="3" l="1"/>
  <c r="C17" i="3" s="1"/>
  <c r="C18" i="3" s="1"/>
  <c r="C9" i="3"/>
  <c r="C10" i="3" s="1"/>
  <c r="D4" i="3"/>
  <c r="D5" i="3" s="1"/>
  <c r="D7" i="3" l="1"/>
  <c r="D17" i="3" s="1"/>
  <c r="D18" i="3" s="1"/>
  <c r="D9" i="3"/>
  <c r="D10" i="3" s="1"/>
  <c r="C11" i="3"/>
  <c r="C12" i="3"/>
  <c r="C13" i="3" s="1"/>
  <c r="D12" i="3" l="1"/>
  <c r="D13" i="3" s="1"/>
  <c r="D11" i="3"/>
</calcChain>
</file>

<file path=xl/sharedStrings.xml><?xml version="1.0" encoding="utf-8"?>
<sst xmlns="http://schemas.openxmlformats.org/spreadsheetml/2006/main" count="38" uniqueCount="35">
  <si>
    <t>Sales number of units</t>
  </si>
  <si>
    <t>Selling Price per unit</t>
  </si>
  <si>
    <t>Direct Components</t>
  </si>
  <si>
    <t>Direct Labour</t>
  </si>
  <si>
    <t>Variable Overheads</t>
  </si>
  <si>
    <t>Total Variable Costs</t>
  </si>
  <si>
    <t>Fixed Costs</t>
  </si>
  <si>
    <t>Fixed Overheads</t>
  </si>
  <si>
    <t>Direct Components per unit</t>
  </si>
  <si>
    <t>Direct Labour per unit</t>
  </si>
  <si>
    <t>Variable Overheads per unit</t>
  </si>
  <si>
    <t>Total Variable Costs per unit</t>
  </si>
  <si>
    <t>Option 1</t>
  </si>
  <si>
    <t>Option 2</t>
  </si>
  <si>
    <t>Contribution</t>
  </si>
  <si>
    <t>Profit/(Loss)</t>
  </si>
  <si>
    <t>Less Variable Costs</t>
  </si>
  <si>
    <t>Less Fixed Costs</t>
  </si>
  <si>
    <t>Contribution per unit</t>
  </si>
  <si>
    <t>BEP units</t>
  </si>
  <si>
    <t>BEP sales revenue</t>
  </si>
  <si>
    <t>Margin of Safety units</t>
  </si>
  <si>
    <t>Margin of Safety sales revenue</t>
  </si>
  <si>
    <t>Total Costs</t>
  </si>
  <si>
    <t>Total Revenue</t>
  </si>
  <si>
    <t>Current</t>
  </si>
  <si>
    <t>Revenue</t>
  </si>
  <si>
    <t>Profit for the Month</t>
  </si>
  <si>
    <t>Current Profit for the Month</t>
  </si>
  <si>
    <t>New Profit for the Month</t>
  </si>
  <si>
    <r>
      <t>Increase/</t>
    </r>
    <r>
      <rPr>
        <b/>
        <sz val="13"/>
        <color rgb="FFFF0000"/>
        <rFont val="Calibri Light"/>
        <family val="2"/>
        <scheme val="major"/>
      </rPr>
      <t>Decrease</t>
    </r>
  </si>
  <si>
    <t>Output</t>
  </si>
  <si>
    <t>Variable Costs</t>
  </si>
  <si>
    <t>Option 1 would be chosen as profit increases by £11,250.</t>
  </si>
  <si>
    <t>Forecast Income Statement for Magorian Plc for the year ending February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</si>
</sst>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&quot;£&quot;#,##0.00;[Red]&quot;£&quot;#,##0.00"/>
  </numFmts>
  <fonts count="10" x14ac:knownFonts="1">
    <font>
      <sz val="11"/>
      <color theme="1"/>
      <name val="Calibri"/>
      <family val="2"/>
      <scheme val="minor"/>
    </font>
    <font>
      <b/>
      <u/>
      <sz val="13"/>
      <color theme="1"/>
      <name val="Calibri Light"/>
      <family val="2"/>
      <scheme val="major"/>
    </font>
    <font>
      <sz val="13"/>
      <color theme="1"/>
      <name val="Calibri Light"/>
      <family val="2"/>
      <scheme val="major"/>
    </font>
    <font>
      <b/>
      <sz val="13"/>
      <color theme="1"/>
      <name val="Calibri Light"/>
      <family val="2"/>
      <scheme val="major"/>
    </font>
    <font>
      <sz val="13"/>
      <name val="Calibri Light"/>
      <family val="2"/>
      <scheme val="major"/>
    </font>
    <font>
      <sz val="13"/>
      <color theme="4" tint="0.59999389629810485"/>
      <name val="Calibri Light"/>
      <family val="2"/>
      <scheme val="major"/>
    </font>
    <font>
      <sz val="13"/>
      <color theme="0"/>
      <name val="Calibri Light"/>
      <family val="2"/>
      <scheme val="major"/>
    </font>
    <font>
      <b/>
      <sz val="13"/>
      <name val="Calibri Light"/>
      <family val="2"/>
      <scheme val="major"/>
    </font>
    <font>
      <b/>
      <sz val="13"/>
      <color theme="0"/>
      <name val="Calibri Light"/>
      <family val="2"/>
      <scheme val="major"/>
    </font>
    <font>
      <b/>
      <sz val="13"/>
      <color rgb="FFFF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1" fontId="2" fillId="0" borderId="0" xfId="0" applyNumberFormat="1" applyFont="1" applyFill="1"/>
    <xf numFmtId="0" fontId="6" fillId="0" borderId="0" xfId="0" applyFont="1" applyFill="1"/>
    <xf numFmtId="0" fontId="3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Fill="1" applyAlignment="1">
      <alignment horizontal="right"/>
    </xf>
    <xf numFmtId="3" fontId="4" fillId="0" borderId="0" xfId="0" applyNumberFormat="1" applyFont="1" applyFill="1" applyAlignment="1">
      <alignment horizontal="right"/>
    </xf>
    <xf numFmtId="3" fontId="4" fillId="0" borderId="0" xfId="0" applyNumberFormat="1" applyFont="1" applyAlignment="1">
      <alignment horizontal="right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164" fontId="4" fillId="0" borderId="1" xfId="0" applyNumberFormat="1" applyFont="1" applyFill="1" applyBorder="1" applyAlignment="1">
      <alignment horizontal="right"/>
    </xf>
    <xf numFmtId="164" fontId="4" fillId="0" borderId="3" xfId="0" applyNumberFormat="1" applyFont="1" applyFill="1" applyBorder="1" applyAlignment="1">
      <alignment horizontal="right"/>
    </xf>
    <xf numFmtId="164" fontId="4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right"/>
    </xf>
    <xf numFmtId="164" fontId="6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6" fillId="0" borderId="0" xfId="0" applyNumberFormat="1" applyFont="1"/>
    <xf numFmtId="164" fontId="4" fillId="0" borderId="0" xfId="0" applyNumberFormat="1" applyFont="1"/>
    <xf numFmtId="165" fontId="4" fillId="0" borderId="0" xfId="0" applyNumberFormat="1" applyFont="1"/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5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Magorian Plc Break-even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'Breakeven Chart'!$C$1</c:f>
              <c:strCache>
                <c:ptCount val="1"/>
                <c:pt idx="0">
                  <c:v>Fixed Costs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'Breakeven Chart'!$A$2:$A$14</c:f>
              <c:numCache>
                <c:formatCode>#,##0</c:formatCode>
                <c:ptCount val="13"/>
                <c:pt idx="0">
                  <c:v>0</c:v>
                </c:pt>
                <c:pt idx="1">
                  <c:v>5000</c:v>
                </c:pt>
                <c:pt idx="2">
                  <c:v>10000</c:v>
                </c:pt>
                <c:pt idx="3">
                  <c:v>15000</c:v>
                </c:pt>
                <c:pt idx="4">
                  <c:v>20000</c:v>
                </c:pt>
                <c:pt idx="5">
                  <c:v>25000</c:v>
                </c:pt>
                <c:pt idx="6">
                  <c:v>30000</c:v>
                </c:pt>
                <c:pt idx="7">
                  <c:v>35000</c:v>
                </c:pt>
                <c:pt idx="8">
                  <c:v>40000</c:v>
                </c:pt>
                <c:pt idx="9">
                  <c:v>45000</c:v>
                </c:pt>
                <c:pt idx="10">
                  <c:v>50000</c:v>
                </c:pt>
                <c:pt idx="11">
                  <c:v>55000</c:v>
                </c:pt>
                <c:pt idx="12">
                  <c:v>60000</c:v>
                </c:pt>
              </c:numCache>
            </c:numRef>
          </c:cat>
          <c:val>
            <c:numRef>
              <c:f>'Breakeven Chart'!$C$2:$C$14</c:f>
              <c:numCache>
                <c:formatCode>"£"#,##0.00;[Red]"£"#,##0.00</c:formatCode>
                <c:ptCount val="13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  <c:pt idx="9">
                  <c:v>10000</c:v>
                </c:pt>
                <c:pt idx="10">
                  <c:v>10000</c:v>
                </c:pt>
                <c:pt idx="11">
                  <c:v>10000</c:v>
                </c:pt>
                <c:pt idx="12">
                  <c:v>10000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12-4FE6-A6CA-FDF534D90905}"/>
            </c:ext>
          </c:extLst>
        </c:ser>
        <c:ser>
          <c:idx val="1"/>
          <c:order val="1"/>
          <c:tx>
            <c:strRef>
              <c:f>'Breakeven Chart'!$D$1</c:f>
              <c:strCache>
                <c:ptCount val="1"/>
                <c:pt idx="0">
                  <c:v>Total Costs</c:v>
                </c:pt>
              </c:strCache>
            </c:strRef>
          </c:tx>
          <c:spPr>
            <a:ln w="19050" cap="flat" cmpd="sng" algn="ctr">
              <a:solidFill>
                <a:schemeClr val="accent6"/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'Breakeven Chart'!$A$2:$A$14</c:f>
              <c:numCache>
                <c:formatCode>#,##0</c:formatCode>
                <c:ptCount val="13"/>
                <c:pt idx="0">
                  <c:v>0</c:v>
                </c:pt>
                <c:pt idx="1">
                  <c:v>5000</c:v>
                </c:pt>
                <c:pt idx="2">
                  <c:v>10000</c:v>
                </c:pt>
                <c:pt idx="3">
                  <c:v>15000</c:v>
                </c:pt>
                <c:pt idx="4">
                  <c:v>20000</c:v>
                </c:pt>
                <c:pt idx="5">
                  <c:v>25000</c:v>
                </c:pt>
                <c:pt idx="6">
                  <c:v>30000</c:v>
                </c:pt>
                <c:pt idx="7">
                  <c:v>35000</c:v>
                </c:pt>
                <c:pt idx="8">
                  <c:v>40000</c:v>
                </c:pt>
                <c:pt idx="9">
                  <c:v>45000</c:v>
                </c:pt>
                <c:pt idx="10">
                  <c:v>50000</c:v>
                </c:pt>
                <c:pt idx="11">
                  <c:v>55000</c:v>
                </c:pt>
                <c:pt idx="12">
                  <c:v>60000</c:v>
                </c:pt>
              </c:numCache>
            </c:numRef>
          </c:cat>
          <c:val>
            <c:numRef>
              <c:f>'Breakeven Chart'!$D$2:$D$14</c:f>
              <c:numCache>
                <c:formatCode>"£"#,##0.00;[Red]"£"#,##0.00</c:formatCode>
                <c:ptCount val="13"/>
                <c:pt idx="0">
                  <c:v>10000</c:v>
                </c:pt>
                <c:pt idx="1">
                  <c:v>17250</c:v>
                </c:pt>
                <c:pt idx="2">
                  <c:v>24500</c:v>
                </c:pt>
                <c:pt idx="3">
                  <c:v>31750.000000000004</c:v>
                </c:pt>
                <c:pt idx="4">
                  <c:v>39000</c:v>
                </c:pt>
                <c:pt idx="5">
                  <c:v>46250.000000000007</c:v>
                </c:pt>
                <c:pt idx="6">
                  <c:v>53500.000000000007</c:v>
                </c:pt>
                <c:pt idx="7">
                  <c:v>60750.000000000007</c:v>
                </c:pt>
                <c:pt idx="8">
                  <c:v>68000</c:v>
                </c:pt>
                <c:pt idx="9">
                  <c:v>75250</c:v>
                </c:pt>
                <c:pt idx="10">
                  <c:v>82500.000000000015</c:v>
                </c:pt>
                <c:pt idx="11">
                  <c:v>89750.000000000015</c:v>
                </c:pt>
                <c:pt idx="12">
                  <c:v>97000.000000000015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12-4FE6-A6CA-FDF534D90905}"/>
            </c:ext>
          </c:extLst>
        </c:ser>
        <c:ser>
          <c:idx val="2"/>
          <c:order val="2"/>
          <c:tx>
            <c:strRef>
              <c:f>'Breakeven Chart'!$E$1</c:f>
              <c:strCache>
                <c:ptCount val="1"/>
                <c:pt idx="0">
                  <c:v>Total Revenue</c:v>
                </c:pt>
              </c:strCache>
            </c:strRef>
          </c:tx>
          <c:spPr>
            <a:ln w="19050" cap="flat" cmpd="sng" algn="ctr">
              <a:solidFill>
                <a:schemeClr val="accent4"/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'Breakeven Chart'!$A$2:$A$14</c:f>
              <c:numCache>
                <c:formatCode>#,##0</c:formatCode>
                <c:ptCount val="13"/>
                <c:pt idx="0">
                  <c:v>0</c:v>
                </c:pt>
                <c:pt idx="1">
                  <c:v>5000</c:v>
                </c:pt>
                <c:pt idx="2">
                  <c:v>10000</c:v>
                </c:pt>
                <c:pt idx="3">
                  <c:v>15000</c:v>
                </c:pt>
                <c:pt idx="4">
                  <c:v>20000</c:v>
                </c:pt>
                <c:pt idx="5">
                  <c:v>25000</c:v>
                </c:pt>
                <c:pt idx="6">
                  <c:v>30000</c:v>
                </c:pt>
                <c:pt idx="7">
                  <c:v>35000</c:v>
                </c:pt>
                <c:pt idx="8">
                  <c:v>40000</c:v>
                </c:pt>
                <c:pt idx="9">
                  <c:v>45000</c:v>
                </c:pt>
                <c:pt idx="10">
                  <c:v>50000</c:v>
                </c:pt>
                <c:pt idx="11">
                  <c:v>55000</c:v>
                </c:pt>
                <c:pt idx="12">
                  <c:v>60000</c:v>
                </c:pt>
              </c:numCache>
            </c:numRef>
          </c:cat>
          <c:val>
            <c:numRef>
              <c:f>'Breakeven Chart'!$E$2:$E$14</c:f>
              <c:numCache>
                <c:formatCode>"£"#,##0.00;[Red]"£"#,##0.00</c:formatCode>
                <c:ptCount val="13"/>
                <c:pt idx="0">
                  <c:v>0</c:v>
                </c:pt>
                <c:pt idx="1">
                  <c:v>10000</c:v>
                </c:pt>
                <c:pt idx="2">
                  <c:v>20000</c:v>
                </c:pt>
                <c:pt idx="3">
                  <c:v>30000</c:v>
                </c:pt>
                <c:pt idx="4">
                  <c:v>40000</c:v>
                </c:pt>
                <c:pt idx="5">
                  <c:v>50000</c:v>
                </c:pt>
                <c:pt idx="6">
                  <c:v>60000</c:v>
                </c:pt>
                <c:pt idx="7">
                  <c:v>70000</c:v>
                </c:pt>
                <c:pt idx="8">
                  <c:v>80000</c:v>
                </c:pt>
                <c:pt idx="9">
                  <c:v>90000</c:v>
                </c:pt>
                <c:pt idx="10">
                  <c:v>100000</c:v>
                </c:pt>
                <c:pt idx="11">
                  <c:v>110000</c:v>
                </c:pt>
                <c:pt idx="12">
                  <c:v>120000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12-4FE6-A6CA-FDF534D90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360512"/>
        <c:axId val="31362432"/>
      </c:lineChart>
      <c:catAx>
        <c:axId val="31360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Output/Sales (units)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62432"/>
        <c:crosses val="autoZero"/>
        <c:auto val="1"/>
        <c:lblAlgn val="ctr"/>
        <c:lblOffset val="100"/>
        <c:noMultiLvlLbl val="0"/>
      </c:catAx>
      <c:valAx>
        <c:axId val="3136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Revenue</a:t>
                </a:r>
                <a:r>
                  <a:rPr lang="en-GB" baseline="0"/>
                  <a:t> (£)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£&quot;#,##0.00;[Red]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60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14</xdr:row>
      <xdr:rowOff>104774</xdr:rowOff>
    </xdr:from>
    <xdr:to>
      <xdr:col>5</xdr:col>
      <xdr:colOff>1019174</xdr:colOff>
      <xdr:row>32</xdr:row>
      <xdr:rowOff>38099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666750</xdr:colOff>
      <xdr:row>25</xdr:row>
      <xdr:rowOff>38100</xdr:rowOff>
    </xdr:from>
    <xdr:to>
      <xdr:col>2</xdr:col>
      <xdr:colOff>666750</xdr:colOff>
      <xdr:row>28</xdr:row>
      <xdr:rowOff>66675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2857500" y="5514975"/>
          <a:ext cx="0" cy="685800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25</xdr:row>
      <xdr:rowOff>38100</xdr:rowOff>
    </xdr:from>
    <xdr:to>
      <xdr:col>2</xdr:col>
      <xdr:colOff>647701</xdr:colOff>
      <xdr:row>25</xdr:row>
      <xdr:rowOff>38100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 flipH="1">
          <a:off x="1114425" y="5514975"/>
          <a:ext cx="1724026" cy="0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1104900</xdr:colOff>
      <xdr:row>19</xdr:row>
      <xdr:rowOff>209550</xdr:rowOff>
    </xdr:from>
    <xdr:to>
      <xdr:col>4</xdr:col>
      <xdr:colOff>1114425</xdr:colOff>
      <xdr:row>28</xdr:row>
      <xdr:rowOff>57150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 flipH="1">
          <a:off x="5781675" y="4371975"/>
          <a:ext cx="9525" cy="1819275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19</xdr:row>
      <xdr:rowOff>200025</xdr:rowOff>
    </xdr:from>
    <xdr:to>
      <xdr:col>4</xdr:col>
      <xdr:colOff>1123950</xdr:colOff>
      <xdr:row>19</xdr:row>
      <xdr:rowOff>200025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>
          <a:off x="1114425" y="4362450"/>
          <a:ext cx="4686300" cy="0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26</xdr:row>
      <xdr:rowOff>57150</xdr:rowOff>
    </xdr:from>
    <xdr:to>
      <xdr:col>1</xdr:col>
      <xdr:colOff>895350</xdr:colOff>
      <xdr:row>27</xdr:row>
      <xdr:rowOff>19050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>
          <a:off x="1447800" y="5753100"/>
          <a:ext cx="295275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1066800</xdr:colOff>
      <xdr:row>21</xdr:row>
      <xdr:rowOff>85725</xdr:rowOff>
    </xdr:from>
    <xdr:to>
      <xdr:col>4</xdr:col>
      <xdr:colOff>95250</xdr:colOff>
      <xdr:row>22</xdr:row>
      <xdr:rowOff>76200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4429125" y="4686300"/>
          <a:ext cx="342900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26</xdr:row>
      <xdr:rowOff>133350</xdr:rowOff>
    </xdr:from>
    <xdr:to>
      <xdr:col>4</xdr:col>
      <xdr:colOff>1104900</xdr:colOff>
      <xdr:row>26</xdr:row>
      <xdr:rowOff>142875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CxnSpPr/>
      </xdr:nvCxnSpPr>
      <xdr:spPr>
        <a:xfrm flipV="1">
          <a:off x="2857500" y="5829300"/>
          <a:ext cx="2924175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25</xdr:row>
      <xdr:rowOff>19049</xdr:rowOff>
    </xdr:from>
    <xdr:to>
      <xdr:col>1</xdr:col>
      <xdr:colOff>1123950</xdr:colOff>
      <xdr:row>26</xdr:row>
      <xdr:rowOff>57149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1038225" y="5495924"/>
          <a:ext cx="933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latin typeface="+mj-lt"/>
            </a:rPr>
            <a:t>Area of Loss</a:t>
          </a:r>
        </a:p>
      </xdr:txBody>
    </xdr:sp>
    <xdr:clientData/>
  </xdr:twoCellAnchor>
  <xdr:twoCellAnchor>
    <xdr:from>
      <xdr:col>3</xdr:col>
      <xdr:colOff>314325</xdr:colOff>
      <xdr:row>20</xdr:row>
      <xdr:rowOff>95250</xdr:rowOff>
    </xdr:from>
    <xdr:to>
      <xdr:col>4</xdr:col>
      <xdr:colOff>47625</xdr:colOff>
      <xdr:row>21</xdr:row>
      <xdr:rowOff>200025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3676650" y="4476750"/>
          <a:ext cx="10477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latin typeface="+mj-lt"/>
            </a:rPr>
            <a:t>Area of Profit</a:t>
          </a:r>
        </a:p>
      </xdr:txBody>
    </xdr:sp>
    <xdr:clientData/>
  </xdr:twoCellAnchor>
  <xdr:twoCellAnchor>
    <xdr:from>
      <xdr:col>1</xdr:col>
      <xdr:colOff>885825</xdr:colOff>
      <xdr:row>27</xdr:row>
      <xdr:rowOff>47625</xdr:rowOff>
    </xdr:from>
    <xdr:to>
      <xdr:col>2</xdr:col>
      <xdr:colOff>1047750</xdr:colOff>
      <xdr:row>28</xdr:row>
      <xdr:rowOff>85725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1733550" y="5962650"/>
          <a:ext cx="15049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latin typeface="+mj-lt"/>
            </a:rPr>
            <a:t>Fixed Costs</a:t>
          </a:r>
        </a:p>
      </xdr:txBody>
    </xdr:sp>
    <xdr:clientData/>
  </xdr:twoCellAnchor>
  <xdr:twoCellAnchor>
    <xdr:from>
      <xdr:col>2</xdr:col>
      <xdr:colOff>428625</xdr:colOff>
      <xdr:row>24</xdr:row>
      <xdr:rowOff>38100</xdr:rowOff>
    </xdr:from>
    <xdr:to>
      <xdr:col>2</xdr:col>
      <xdr:colOff>933450</xdr:colOff>
      <xdr:row>25</xdr:row>
      <xdr:rowOff>57150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2619375" y="5295900"/>
          <a:ext cx="5048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latin typeface="+mj-lt"/>
            </a:rPr>
            <a:t>BEP</a:t>
          </a:r>
        </a:p>
      </xdr:txBody>
    </xdr:sp>
    <xdr:clientData/>
  </xdr:twoCellAnchor>
  <xdr:twoCellAnchor>
    <xdr:from>
      <xdr:col>3</xdr:col>
      <xdr:colOff>838200</xdr:colOff>
      <xdr:row>25</xdr:row>
      <xdr:rowOff>114300</xdr:rowOff>
    </xdr:from>
    <xdr:to>
      <xdr:col>3</xdr:col>
      <xdr:colOff>1295400</xdr:colOff>
      <xdr:row>26</xdr:row>
      <xdr:rowOff>114300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4200525" y="5591175"/>
          <a:ext cx="457200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latin typeface="+mj-lt"/>
            </a:rPr>
            <a:t>MoS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zoomScaleNormal="100" workbookViewId="0">
      <selection activeCell="F16" sqref="F16"/>
    </sheetView>
  </sheetViews>
  <sheetFormatPr defaultRowHeight="17.25" x14ac:dyDescent="0.3"/>
  <cols>
    <col min="1" max="1" width="37.140625" style="3" bestFit="1" customWidth="1"/>
    <col min="2" max="2" width="21.140625" style="2" bestFit="1" customWidth="1"/>
    <col min="3" max="4" width="19.7109375" style="2" bestFit="1" customWidth="1"/>
    <col min="5" max="16384" width="9.140625" style="2"/>
  </cols>
  <sheetData>
    <row r="1" spans="1:4" x14ac:dyDescent="0.3">
      <c r="A1" s="1"/>
      <c r="B1" s="11" t="s">
        <v>25</v>
      </c>
      <c r="C1" s="11" t="s">
        <v>12</v>
      </c>
      <c r="D1" s="11" t="s">
        <v>13</v>
      </c>
    </row>
    <row r="2" spans="1:4" x14ac:dyDescent="0.3">
      <c r="A2" s="2" t="s">
        <v>0</v>
      </c>
      <c r="B2" s="12">
        <v>50000</v>
      </c>
      <c r="C2" s="12">
        <f>B2*80%</f>
        <v>40000</v>
      </c>
      <c r="D2" s="12">
        <f>B2</f>
        <v>50000</v>
      </c>
    </row>
    <row r="3" spans="1:4" x14ac:dyDescent="0.3">
      <c r="A3" s="2" t="s">
        <v>1</v>
      </c>
      <c r="B3" s="14">
        <v>2</v>
      </c>
      <c r="C3" s="14">
        <v>2.5</v>
      </c>
      <c r="D3" s="14">
        <f>B3</f>
        <v>2</v>
      </c>
    </row>
    <row r="4" spans="1:4" x14ac:dyDescent="0.3">
      <c r="A4" s="2"/>
      <c r="B4" s="15"/>
      <c r="C4" s="15"/>
      <c r="D4" s="15"/>
    </row>
    <row r="5" spans="1:4" x14ac:dyDescent="0.3">
      <c r="A5" s="2" t="s">
        <v>2</v>
      </c>
      <c r="B5" s="14">
        <v>20000</v>
      </c>
      <c r="C5" s="14">
        <f>C12*$C$2</f>
        <v>24000</v>
      </c>
      <c r="D5" s="14">
        <f>D12*$D$2</f>
        <v>15000.000000000002</v>
      </c>
    </row>
    <row r="6" spans="1:4" x14ac:dyDescent="0.3">
      <c r="A6" s="2" t="s">
        <v>3</v>
      </c>
      <c r="B6" s="14">
        <v>35000</v>
      </c>
      <c r="C6" s="14">
        <f>C13*$C$2</f>
        <v>22000</v>
      </c>
      <c r="D6" s="14">
        <v>36000</v>
      </c>
    </row>
    <row r="7" spans="1:4" x14ac:dyDescent="0.3">
      <c r="A7" s="2" t="s">
        <v>4</v>
      </c>
      <c r="B7" s="16">
        <v>17500</v>
      </c>
      <c r="C7" s="16">
        <f>C14*$C$2</f>
        <v>14000</v>
      </c>
      <c r="D7" s="16">
        <f>D2*D14</f>
        <v>17500</v>
      </c>
    </row>
    <row r="8" spans="1:4" x14ac:dyDescent="0.3">
      <c r="A8" s="2" t="s">
        <v>5</v>
      </c>
      <c r="B8" s="14">
        <f>SUM(B5:B7)</f>
        <v>72500</v>
      </c>
      <c r="C8" s="14">
        <f>SUM(C5:C7)</f>
        <v>60000</v>
      </c>
      <c r="D8" s="14">
        <f>SUM(D5:D7)</f>
        <v>68500</v>
      </c>
    </row>
    <row r="9" spans="1:4" x14ac:dyDescent="0.3">
      <c r="A9" s="2"/>
      <c r="B9" s="15"/>
      <c r="C9" s="15"/>
      <c r="D9" s="15"/>
    </row>
    <row r="10" spans="1:4" x14ac:dyDescent="0.3">
      <c r="A10" s="2" t="s">
        <v>7</v>
      </c>
      <c r="B10" s="14">
        <v>10000</v>
      </c>
      <c r="C10" s="14">
        <f>B10+1250</f>
        <v>11250</v>
      </c>
      <c r="D10" s="14">
        <f>B10</f>
        <v>10000</v>
      </c>
    </row>
    <row r="11" spans="1:4" x14ac:dyDescent="0.3">
      <c r="A11" s="2"/>
      <c r="B11" s="15"/>
      <c r="C11" s="15"/>
      <c r="D11" s="15"/>
    </row>
    <row r="12" spans="1:4" x14ac:dyDescent="0.3">
      <c r="A12" s="2" t="s">
        <v>8</v>
      </c>
      <c r="B12" s="14">
        <f>B5/$B$2</f>
        <v>0.4</v>
      </c>
      <c r="C12" s="14">
        <v>0.6</v>
      </c>
      <c r="D12" s="14">
        <f>B12-0.1</f>
        <v>0.30000000000000004</v>
      </c>
    </row>
    <row r="13" spans="1:4" x14ac:dyDescent="0.3">
      <c r="A13" s="2" t="s">
        <v>9</v>
      </c>
      <c r="B13" s="14">
        <f>B6/$B$2</f>
        <v>0.7</v>
      </c>
      <c r="C13" s="14">
        <v>0.55000000000000004</v>
      </c>
      <c r="D13" s="14">
        <f>D6/$D$2</f>
        <v>0.72</v>
      </c>
    </row>
    <row r="14" spans="1:4" x14ac:dyDescent="0.3">
      <c r="A14" s="2" t="s">
        <v>10</v>
      </c>
      <c r="B14" s="14">
        <f>B7/$B$2</f>
        <v>0.35</v>
      </c>
      <c r="C14" s="16">
        <f>B14</f>
        <v>0.35</v>
      </c>
      <c r="D14" s="16">
        <f>B14</f>
        <v>0.35</v>
      </c>
    </row>
    <row r="15" spans="1:4" x14ac:dyDescent="0.3">
      <c r="A15" s="2" t="s">
        <v>11</v>
      </c>
      <c r="B15" s="17">
        <f>SUM(B12:B14)</f>
        <v>1.4500000000000002</v>
      </c>
      <c r="C15" s="17">
        <f>SUM(C12:C14)</f>
        <v>1.5</v>
      </c>
      <c r="D15" s="17">
        <f>SUM(D12:D14)</f>
        <v>1.37</v>
      </c>
    </row>
    <row r="29" spans="7:7" x14ac:dyDescent="0.3">
      <c r="G29" s="4"/>
    </row>
    <row r="36" s="5" customFormat="1" x14ac:dyDescent="0.3"/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20"/>
  <sheetViews>
    <sheetView zoomScaleNormal="100" workbookViewId="0">
      <selection activeCell="F16" sqref="F16"/>
    </sheetView>
  </sheetViews>
  <sheetFormatPr defaultRowHeight="17.25" x14ac:dyDescent="0.3"/>
  <cols>
    <col min="1" max="1" width="37.140625" style="7" bestFit="1" customWidth="1"/>
    <col min="2" max="4" width="20.7109375" style="7" bestFit="1" customWidth="1"/>
    <col min="5" max="16384" width="9.140625" style="7"/>
  </cols>
  <sheetData>
    <row r="1" spans="1:4" x14ac:dyDescent="0.3">
      <c r="A1" s="31" t="s">
        <v>34</v>
      </c>
      <c r="B1" s="32"/>
      <c r="C1" s="32"/>
      <c r="D1" s="32"/>
    </row>
    <row r="2" spans="1:4" x14ac:dyDescent="0.3">
      <c r="A2" s="6"/>
      <c r="B2" s="10"/>
      <c r="C2" s="10"/>
      <c r="D2" s="10"/>
    </row>
    <row r="3" spans="1:4" x14ac:dyDescent="0.3">
      <c r="A3" s="6" t="s">
        <v>26</v>
      </c>
      <c r="B3" s="18">
        <f>Data!B2*Data!B3</f>
        <v>100000</v>
      </c>
      <c r="C3" s="18">
        <f>Data!C2*Data!C3</f>
        <v>100000</v>
      </c>
      <c r="D3" s="18">
        <f>Data!D2*Data!D3</f>
        <v>100000</v>
      </c>
    </row>
    <row r="4" spans="1:4" x14ac:dyDescent="0.3">
      <c r="A4" s="6" t="s">
        <v>16</v>
      </c>
      <c r="B4" s="20">
        <f>Data!B8</f>
        <v>72500</v>
      </c>
      <c r="C4" s="20">
        <f>Data!C8</f>
        <v>60000</v>
      </c>
      <c r="D4" s="20">
        <f>Data!D8</f>
        <v>68500</v>
      </c>
    </row>
    <row r="5" spans="1:4" x14ac:dyDescent="0.3">
      <c r="A5" s="6" t="s">
        <v>14</v>
      </c>
      <c r="B5" s="18">
        <f>B3-B4</f>
        <v>27500</v>
      </c>
      <c r="C5" s="18">
        <f>C3-C4</f>
        <v>40000</v>
      </c>
      <c r="D5" s="18">
        <f>D3-D4</f>
        <v>31500</v>
      </c>
    </row>
    <row r="6" spans="1:4" x14ac:dyDescent="0.3">
      <c r="A6" s="6" t="s">
        <v>17</v>
      </c>
      <c r="B6" s="18">
        <f>Data!B10</f>
        <v>10000</v>
      </c>
      <c r="C6" s="18">
        <f>Data!C10</f>
        <v>11250</v>
      </c>
      <c r="D6" s="18">
        <f>Data!D10</f>
        <v>10000</v>
      </c>
    </row>
    <row r="7" spans="1:4" ht="18" thickBot="1" x14ac:dyDescent="0.35">
      <c r="A7" s="6" t="s">
        <v>27</v>
      </c>
      <c r="B7" s="21">
        <f>B5-B6</f>
        <v>17500</v>
      </c>
      <c r="C7" s="21">
        <f>C5-C6</f>
        <v>28750</v>
      </c>
      <c r="D7" s="21">
        <f>D5-D6</f>
        <v>21500</v>
      </c>
    </row>
    <row r="8" spans="1:4" ht="18" thickTop="1" x14ac:dyDescent="0.3">
      <c r="A8" s="6"/>
      <c r="B8" s="22">
        <v>592000</v>
      </c>
      <c r="C8" s="22"/>
      <c r="D8" s="22"/>
    </row>
    <row r="9" spans="1:4" x14ac:dyDescent="0.3">
      <c r="A9" s="6" t="s">
        <v>18</v>
      </c>
      <c r="B9" s="18">
        <f>B5/Data!B2</f>
        <v>0.55000000000000004</v>
      </c>
      <c r="C9" s="18">
        <f>C5/Data!C2</f>
        <v>1</v>
      </c>
      <c r="D9" s="18">
        <f>D5/Data!D2</f>
        <v>0.63</v>
      </c>
    </row>
    <row r="10" spans="1:4" x14ac:dyDescent="0.3">
      <c r="A10" s="6" t="s">
        <v>19</v>
      </c>
      <c r="B10" s="13">
        <f>ROUNDUP(Data!B10/B9,0)</f>
        <v>18182</v>
      </c>
      <c r="C10" s="13">
        <f>ROUNDUP(Data!C10/C9,0)</f>
        <v>11250</v>
      </c>
      <c r="D10" s="13">
        <f>ROUNDUP(Data!D10/D9,0)</f>
        <v>15874</v>
      </c>
    </row>
    <row r="11" spans="1:4" x14ac:dyDescent="0.3">
      <c r="A11" s="6" t="s">
        <v>20</v>
      </c>
      <c r="B11" s="18">
        <f>B10*Data!B3</f>
        <v>36364</v>
      </c>
      <c r="C11" s="18">
        <f>C10*Data!C3</f>
        <v>28125</v>
      </c>
      <c r="D11" s="18">
        <f>D10*Data!D3</f>
        <v>31748</v>
      </c>
    </row>
    <row r="12" spans="1:4" x14ac:dyDescent="0.3">
      <c r="A12" s="6" t="s">
        <v>21</v>
      </c>
      <c r="B12" s="13">
        <f>Data!B2-B10</f>
        <v>31818</v>
      </c>
      <c r="C12" s="13">
        <f>Data!C2-C10</f>
        <v>28750</v>
      </c>
      <c r="D12" s="13">
        <f>Data!D2-D10</f>
        <v>34126</v>
      </c>
    </row>
    <row r="13" spans="1:4" x14ac:dyDescent="0.3">
      <c r="A13" s="6" t="s">
        <v>22</v>
      </c>
      <c r="B13" s="18">
        <f>B12*Data!B3</f>
        <v>63636</v>
      </c>
      <c r="C13" s="18">
        <f>C12*Data!C3</f>
        <v>71875</v>
      </c>
      <c r="D13" s="18">
        <f>D12*Data!D3</f>
        <v>68252</v>
      </c>
    </row>
    <row r="14" spans="1:4" x14ac:dyDescent="0.3">
      <c r="A14" s="6"/>
      <c r="B14" s="22"/>
      <c r="C14" s="22"/>
      <c r="D14" s="22"/>
    </row>
    <row r="15" spans="1:4" x14ac:dyDescent="0.3">
      <c r="A15" s="6"/>
      <c r="B15" s="23" t="s">
        <v>25</v>
      </c>
      <c r="C15" s="23" t="s">
        <v>12</v>
      </c>
      <c r="D15" s="23" t="s">
        <v>13</v>
      </c>
    </row>
    <row r="16" spans="1:4" x14ac:dyDescent="0.3">
      <c r="A16" s="6" t="s">
        <v>28</v>
      </c>
      <c r="B16" s="18">
        <f>$B$7</f>
        <v>17500</v>
      </c>
      <c r="C16" s="18">
        <f>$B$7</f>
        <v>17500</v>
      </c>
      <c r="D16" s="18">
        <f>$B$7</f>
        <v>17500</v>
      </c>
    </row>
    <row r="17" spans="1:4" x14ac:dyDescent="0.3">
      <c r="A17" s="6" t="s">
        <v>29</v>
      </c>
      <c r="B17" s="24"/>
      <c r="C17" s="25">
        <f>C7</f>
        <v>28750</v>
      </c>
      <c r="D17" s="25">
        <f>D7</f>
        <v>21500</v>
      </c>
    </row>
    <row r="18" spans="1:4" x14ac:dyDescent="0.3">
      <c r="A18" s="6" t="s">
        <v>30</v>
      </c>
      <c r="B18" s="25"/>
      <c r="C18" s="26">
        <f>C17-C16</f>
        <v>11250</v>
      </c>
      <c r="D18" s="26">
        <f>D17-D16</f>
        <v>4000</v>
      </c>
    </row>
    <row r="19" spans="1:4" x14ac:dyDescent="0.3">
      <c r="A19" s="6"/>
      <c r="B19" s="8"/>
      <c r="C19" s="8"/>
      <c r="D19" s="8"/>
    </row>
    <row r="20" spans="1:4" x14ac:dyDescent="0.3">
      <c r="A20" s="33" t="s">
        <v>33</v>
      </c>
      <c r="B20" s="33"/>
      <c r="C20" s="33"/>
      <c r="D20" s="8"/>
    </row>
  </sheetData>
  <mergeCells count="2">
    <mergeCell ref="A1:D1"/>
    <mergeCell ref="A20:C2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6"/>
  <sheetViews>
    <sheetView tabSelected="1" topLeftCell="A14" zoomScaleNormal="100" workbookViewId="0">
      <selection activeCell="F16" sqref="F16"/>
    </sheetView>
  </sheetViews>
  <sheetFormatPr defaultRowHeight="17.25" x14ac:dyDescent="0.3"/>
  <cols>
    <col min="1" max="1" width="12.7109375" style="28" bestFit="1" customWidth="1"/>
    <col min="2" max="2" width="20.140625" style="7" bestFit="1" customWidth="1"/>
    <col min="3" max="3" width="17.5703125" style="7" bestFit="1" customWidth="1"/>
    <col min="4" max="5" width="19.7109375" style="7" bestFit="1" customWidth="1"/>
    <col min="6" max="6" width="17.5703125" style="7" bestFit="1" customWidth="1"/>
    <col min="7" max="16384" width="9.140625" style="7"/>
  </cols>
  <sheetData>
    <row r="1" spans="1:6" s="6" customFormat="1" x14ac:dyDescent="0.3">
      <c r="A1" s="27" t="s">
        <v>31</v>
      </c>
      <c r="B1" s="9" t="s">
        <v>32</v>
      </c>
      <c r="C1" s="9" t="s">
        <v>6</v>
      </c>
      <c r="D1" s="9" t="s">
        <v>23</v>
      </c>
      <c r="E1" s="9" t="s">
        <v>24</v>
      </c>
      <c r="F1" s="9" t="s">
        <v>15</v>
      </c>
    </row>
    <row r="2" spans="1:6" x14ac:dyDescent="0.3">
      <c r="A2" s="30">
        <v>0</v>
      </c>
      <c r="B2" s="29">
        <f>A2*Data!$B$15</f>
        <v>0</v>
      </c>
      <c r="C2" s="29">
        <f>Data!$B$10</f>
        <v>10000</v>
      </c>
      <c r="D2" s="29">
        <f>B2+C2</f>
        <v>10000</v>
      </c>
      <c r="E2" s="29">
        <f>A2*Data!$B$3</f>
        <v>0</v>
      </c>
      <c r="F2" s="29">
        <f>E2-D2</f>
        <v>-10000</v>
      </c>
    </row>
    <row r="3" spans="1:6" x14ac:dyDescent="0.3">
      <c r="A3" s="30">
        <v>5000</v>
      </c>
      <c r="B3" s="29">
        <f>A3*Data!$B$15</f>
        <v>7250.0000000000009</v>
      </c>
      <c r="C3" s="29">
        <f>Data!$B$10</f>
        <v>10000</v>
      </c>
      <c r="D3" s="29">
        <f t="shared" ref="D3:D14" si="0">B3+C3</f>
        <v>17250</v>
      </c>
      <c r="E3" s="29">
        <f>A3*Data!$B$3</f>
        <v>10000</v>
      </c>
      <c r="F3" s="29">
        <f t="shared" ref="F3:F14" si="1">E3-D3</f>
        <v>-7250</v>
      </c>
    </row>
    <row r="4" spans="1:6" x14ac:dyDescent="0.3">
      <c r="A4" s="30">
        <v>10000</v>
      </c>
      <c r="B4" s="29">
        <f>A4*Data!$B$15</f>
        <v>14500.000000000002</v>
      </c>
      <c r="C4" s="29">
        <f>Data!$B$10</f>
        <v>10000</v>
      </c>
      <c r="D4" s="29">
        <f t="shared" si="0"/>
        <v>24500</v>
      </c>
      <c r="E4" s="29">
        <f>A4*Data!$B$3</f>
        <v>20000</v>
      </c>
      <c r="F4" s="29">
        <f t="shared" si="1"/>
        <v>-4500</v>
      </c>
    </row>
    <row r="5" spans="1:6" x14ac:dyDescent="0.3">
      <c r="A5" s="30">
        <v>15000</v>
      </c>
      <c r="B5" s="29">
        <f>A5*Data!$B$15</f>
        <v>21750.000000000004</v>
      </c>
      <c r="C5" s="29">
        <f>Data!$B$10</f>
        <v>10000</v>
      </c>
      <c r="D5" s="29">
        <f t="shared" si="0"/>
        <v>31750.000000000004</v>
      </c>
      <c r="E5" s="29">
        <f>A5*Data!$B$3</f>
        <v>30000</v>
      </c>
      <c r="F5" s="29">
        <f t="shared" si="1"/>
        <v>-1750.0000000000036</v>
      </c>
    </row>
    <row r="6" spans="1:6" x14ac:dyDescent="0.3">
      <c r="A6" s="30">
        <v>20000</v>
      </c>
      <c r="B6" s="29">
        <f>A6*Data!$B$15</f>
        <v>29000.000000000004</v>
      </c>
      <c r="C6" s="29">
        <f>Data!$B$10</f>
        <v>10000</v>
      </c>
      <c r="D6" s="29">
        <f t="shared" si="0"/>
        <v>39000</v>
      </c>
      <c r="E6" s="29">
        <f>A6*Data!$B$3</f>
        <v>40000</v>
      </c>
      <c r="F6" s="29">
        <f t="shared" si="1"/>
        <v>1000</v>
      </c>
    </row>
    <row r="7" spans="1:6" x14ac:dyDescent="0.3">
      <c r="A7" s="30">
        <v>25000</v>
      </c>
      <c r="B7" s="29">
        <f>A7*Data!$B$15</f>
        <v>36250.000000000007</v>
      </c>
      <c r="C7" s="29">
        <f>Data!$B$10</f>
        <v>10000</v>
      </c>
      <c r="D7" s="29">
        <f t="shared" si="0"/>
        <v>46250.000000000007</v>
      </c>
      <c r="E7" s="29">
        <f>A7*Data!$B$3</f>
        <v>50000</v>
      </c>
      <c r="F7" s="29">
        <f t="shared" si="1"/>
        <v>3749.9999999999927</v>
      </c>
    </row>
    <row r="8" spans="1:6" x14ac:dyDescent="0.3">
      <c r="A8" s="30">
        <v>30000</v>
      </c>
      <c r="B8" s="29">
        <f>A8*Data!$B$15</f>
        <v>43500.000000000007</v>
      </c>
      <c r="C8" s="29">
        <f>Data!$B$10</f>
        <v>10000</v>
      </c>
      <c r="D8" s="29">
        <f t="shared" si="0"/>
        <v>53500.000000000007</v>
      </c>
      <c r="E8" s="29">
        <f>A8*Data!$B$3</f>
        <v>60000</v>
      </c>
      <c r="F8" s="29">
        <f t="shared" si="1"/>
        <v>6499.9999999999927</v>
      </c>
    </row>
    <row r="9" spans="1:6" x14ac:dyDescent="0.3">
      <c r="A9" s="30">
        <v>35000</v>
      </c>
      <c r="B9" s="29">
        <f>A9*Data!$B$15</f>
        <v>50750.000000000007</v>
      </c>
      <c r="C9" s="29">
        <f>Data!$B$10</f>
        <v>10000</v>
      </c>
      <c r="D9" s="29">
        <f t="shared" si="0"/>
        <v>60750.000000000007</v>
      </c>
      <c r="E9" s="29">
        <f>A9*Data!$B$3</f>
        <v>70000</v>
      </c>
      <c r="F9" s="29">
        <f t="shared" si="1"/>
        <v>9249.9999999999927</v>
      </c>
    </row>
    <row r="10" spans="1:6" x14ac:dyDescent="0.3">
      <c r="A10" s="30">
        <v>40000</v>
      </c>
      <c r="B10" s="29">
        <f>A10*Data!$B$15</f>
        <v>58000.000000000007</v>
      </c>
      <c r="C10" s="29">
        <f>Data!$B$10</f>
        <v>10000</v>
      </c>
      <c r="D10" s="29">
        <f t="shared" si="0"/>
        <v>68000</v>
      </c>
      <c r="E10" s="29">
        <f>A10*Data!$B$3</f>
        <v>80000</v>
      </c>
      <c r="F10" s="29">
        <f t="shared" si="1"/>
        <v>12000</v>
      </c>
    </row>
    <row r="11" spans="1:6" x14ac:dyDescent="0.3">
      <c r="A11" s="30">
        <v>45000</v>
      </c>
      <c r="B11" s="29">
        <f>A11*Data!$B$15</f>
        <v>65250.000000000007</v>
      </c>
      <c r="C11" s="29">
        <f>Data!$B$10</f>
        <v>10000</v>
      </c>
      <c r="D11" s="29">
        <f t="shared" si="0"/>
        <v>75250</v>
      </c>
      <c r="E11" s="29">
        <f>A11*Data!$B$3</f>
        <v>90000</v>
      </c>
      <c r="F11" s="29">
        <f t="shared" si="1"/>
        <v>14750</v>
      </c>
    </row>
    <row r="12" spans="1:6" x14ac:dyDescent="0.3">
      <c r="A12" s="30">
        <v>50000</v>
      </c>
      <c r="B12" s="29">
        <f>A12*Data!$B$15</f>
        <v>72500.000000000015</v>
      </c>
      <c r="C12" s="29">
        <f>Data!$B$10</f>
        <v>10000</v>
      </c>
      <c r="D12" s="29">
        <f t="shared" si="0"/>
        <v>82500.000000000015</v>
      </c>
      <c r="E12" s="29">
        <f>A12*Data!$B$3</f>
        <v>100000</v>
      </c>
      <c r="F12" s="29">
        <f t="shared" si="1"/>
        <v>17499.999999999985</v>
      </c>
    </row>
    <row r="13" spans="1:6" x14ac:dyDescent="0.3">
      <c r="A13" s="30">
        <v>55000</v>
      </c>
      <c r="B13" s="29">
        <f>A13*Data!$B$15</f>
        <v>79750.000000000015</v>
      </c>
      <c r="C13" s="29">
        <f>Data!$B$10</f>
        <v>10000</v>
      </c>
      <c r="D13" s="29">
        <f t="shared" si="0"/>
        <v>89750.000000000015</v>
      </c>
      <c r="E13" s="29">
        <f>A13*Data!$B$3</f>
        <v>110000</v>
      </c>
      <c r="F13" s="29">
        <f t="shared" si="1"/>
        <v>20249.999999999985</v>
      </c>
    </row>
    <row r="14" spans="1:6" x14ac:dyDescent="0.3">
      <c r="A14" s="30">
        <v>60000</v>
      </c>
      <c r="B14" s="29">
        <f>A14*Data!$B$15</f>
        <v>87000.000000000015</v>
      </c>
      <c r="C14" s="29">
        <f>Data!$B$10</f>
        <v>10000</v>
      </c>
      <c r="D14" s="29">
        <f t="shared" si="0"/>
        <v>97000.000000000015</v>
      </c>
      <c r="E14" s="29">
        <f>A14*Data!$B$3</f>
        <v>120000</v>
      </c>
      <c r="F14" s="29">
        <f t="shared" si="1"/>
        <v>22999.999999999985</v>
      </c>
    </row>
    <row r="15" spans="1:6" x14ac:dyDescent="0.3">
      <c r="B15" s="19"/>
      <c r="C15" s="19"/>
      <c r="D15" s="19"/>
    </row>
    <row r="16" spans="1:6" x14ac:dyDescent="0.3">
      <c r="B16" s="19"/>
      <c r="C16" s="19"/>
      <c r="D16" s="19"/>
    </row>
  </sheetData>
  <pageMargins left="0.7" right="0.7" top="0.75" bottom="0.75" header="0.3" footer="0.3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Income Statement</vt:lpstr>
      <vt:lpstr>Breakeven Chart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oasis1686</dc:creator>
  <cp:lastModifiedBy>Adam</cp:lastModifiedBy>
  <cp:lastPrinted>2018-11-21T11:32:25Z</cp:lastPrinted>
  <dcterms:created xsi:type="dcterms:W3CDTF">2015-01-05T15:24:39Z</dcterms:created>
  <dcterms:modified xsi:type="dcterms:W3CDTF">2021-03-30T03:33:49Z</dcterms:modified>
</cp:coreProperties>
</file>